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E20" i="1"/>
  <c r="L20"/>
  <c r="M20" s="1"/>
  <c r="L7"/>
  <c r="L17"/>
  <c r="M17" s="1"/>
  <c r="M7" l="1"/>
  <c r="L14"/>
  <c r="M14" s="1"/>
  <c r="L11"/>
  <c r="M11" s="1"/>
  <c r="L27"/>
  <c r="M27" s="1"/>
  <c r="E15"/>
  <c r="F15" s="1"/>
  <c r="F20"/>
  <c r="E41"/>
  <c r="F41" s="1"/>
  <c r="E36"/>
  <c r="F36" s="1"/>
  <c r="E31"/>
  <c r="F31" s="1"/>
  <c r="E27"/>
  <c r="F27" s="1"/>
  <c r="E24"/>
  <c r="F24" s="1"/>
  <c r="E11"/>
  <c r="F11" s="1"/>
  <c r="E7"/>
  <c r="F7" s="1"/>
  <c r="E4"/>
  <c r="F4" s="1"/>
  <c r="K40" l="1"/>
</calcChain>
</file>

<file path=xl/sharedStrings.xml><?xml version="1.0" encoding="utf-8"?>
<sst xmlns="http://schemas.openxmlformats.org/spreadsheetml/2006/main" count="62" uniqueCount="58">
  <si>
    <t>CHE-BSc-M 01: Allgemeine Chemie</t>
  </si>
  <si>
    <t>Allgemeine Chemie</t>
  </si>
  <si>
    <t>CHE-BSc-M 02: Mathematik</t>
  </si>
  <si>
    <t>Mathematik I</t>
  </si>
  <si>
    <t>Mathematik II</t>
  </si>
  <si>
    <t>CHE-BSc-M 03: Physik</t>
  </si>
  <si>
    <t>Physik I</t>
  </si>
  <si>
    <t>Physik II</t>
  </si>
  <si>
    <t>CHE-BSc-M 05: Chemie stofflicher Systeme</t>
  </si>
  <si>
    <t>OC Grundvorlesung</t>
  </si>
  <si>
    <t>AC Hauptgruppen/Übergangsmetalle</t>
  </si>
  <si>
    <t>OC Reaktionsmechanismen</t>
  </si>
  <si>
    <t>CHE-BSc-M 06: Theorie: Energetik</t>
  </si>
  <si>
    <t>Thermodynamik</t>
  </si>
  <si>
    <t>Kinetik/Elektrochemie</t>
  </si>
  <si>
    <t>CHE-BSc-M 07: Praxis: Energetik</t>
  </si>
  <si>
    <t>Technische Chemie</t>
  </si>
  <si>
    <t>CHE-BSc-M 08: Stoffanalyse</t>
  </si>
  <si>
    <t>Analytische Chemie</t>
  </si>
  <si>
    <t>NMR-Spektroskopie</t>
  </si>
  <si>
    <t>CHE-BSc-M 09: Theorie: Synthesechemie</t>
  </si>
  <si>
    <t>AC Metallorganik</t>
  </si>
  <si>
    <t>AC Festkörperchemie</t>
  </si>
  <si>
    <t>OC Synthesemethoden</t>
  </si>
  <si>
    <t>CHE-BSc-M 11: Struktur der Materie</t>
  </si>
  <si>
    <t>Quantenmechanik</t>
  </si>
  <si>
    <t>Spektroskopie</t>
  </si>
  <si>
    <t>Theoretische Chemie</t>
  </si>
  <si>
    <t>CHE-BSc-M 12: Chemie der Lebensprozesse</t>
  </si>
  <si>
    <t>Bioorganik</t>
  </si>
  <si>
    <t>Biochemie</t>
  </si>
  <si>
    <t>CHE-BSc-M 13: Abschlussmodul</t>
  </si>
  <si>
    <t>Modulklausur</t>
  </si>
  <si>
    <t>Bachelornote:</t>
  </si>
  <si>
    <t>Bachelorprüfung AC</t>
  </si>
  <si>
    <t>Bachelorprüfung OC</t>
  </si>
  <si>
    <t>Bachelorprüfung PC</t>
  </si>
  <si>
    <t>Bachelorprüfung Analytik</t>
  </si>
  <si>
    <t>Bachelorarbeit</t>
  </si>
  <si>
    <t>Verteidigung des Protokolls</t>
  </si>
  <si>
    <t>Klausur zu Vorlesung und Praktikum</t>
  </si>
  <si>
    <t>CHE-BSc-M 14: Biochemie</t>
  </si>
  <si>
    <t>CHE-BSc-M 15: Theoretische Chemie</t>
  </si>
  <si>
    <t>CHE-BSc-M 16:Nanoscience</t>
  </si>
  <si>
    <t>CHE-BSc-M 17: Pharmazeutische Bioanalytik</t>
  </si>
  <si>
    <t>CHE-BSc-M 18: Technikum</t>
  </si>
  <si>
    <t>Wahlpflichtmodule:</t>
  </si>
  <si>
    <t>Gesamtnote der Antestate</t>
  </si>
  <si>
    <t>Gesamtnote Versuchsprotokolle</t>
  </si>
  <si>
    <t>Vortrag mit Diskussion</t>
  </si>
  <si>
    <t>Einfach die eigenen Noten in die roten Felder eintragen und Bachelornote ablesen. Fertig!</t>
  </si>
  <si>
    <r>
      <t xml:space="preserve">Nur in </t>
    </r>
    <r>
      <rPr>
        <b/>
        <sz val="11"/>
        <color rgb="FFFF0000"/>
        <rFont val="Calibri"/>
        <family val="2"/>
        <scheme val="minor"/>
      </rPr>
      <t>eines</t>
    </r>
    <r>
      <rPr>
        <sz val="11"/>
        <color rgb="FFFF0000"/>
        <rFont val="Calibri"/>
        <family val="2"/>
        <scheme val="minor"/>
      </rPr>
      <t xml:space="preserve"> der Module Noten eintragen!</t>
    </r>
  </si>
  <si>
    <t>Diese Dateien wurden mit viel Sorgfalt erstellt, können aber natürlich Fehler enthalten.</t>
  </si>
  <si>
    <t>HINWEIS:</t>
  </si>
  <si>
    <t xml:space="preserve">Wir übernehmen keine Haftung für fälschlich  berechnete Noten und den hieraus </t>
  </si>
  <si>
    <t xml:space="preserve">vielleicht resultierenden Konsequenzen. </t>
  </si>
  <si>
    <r>
      <t>©</t>
    </r>
    <r>
      <rPr>
        <sz val="10"/>
        <color theme="1"/>
        <rFont val="Calibri"/>
        <family val="2"/>
      </rPr>
      <t xml:space="preserve"> Christian Hoidn, Fachschaft Chemie</t>
    </r>
  </si>
  <si>
    <t xml:space="preserve">Notenberechnungstabelle Bachelor Chemie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</si>
</sst>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\ _€;\-#,##0.0\ _€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2" borderId="0" xfId="0" applyFill="1"/>
    <xf numFmtId="164" fontId="0" fillId="2" borderId="0" xfId="0" applyNumberFormat="1" applyFill="1"/>
    <xf numFmtId="165" fontId="0" fillId="2" borderId="0" xfId="0" applyNumberFormat="1" applyFill="1" applyAlignment="1">
      <alignment horizontal="right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2" fillId="0" borderId="0" xfId="0" applyFont="1"/>
    <xf numFmtId="0" fontId="0" fillId="0" borderId="0" xfId="0" applyBorder="1"/>
    <xf numFmtId="0" fontId="0" fillId="4" borderId="0" xfId="0" applyFill="1"/>
    <xf numFmtId="0" fontId="0" fillId="4" borderId="0" xfId="0" applyFill="1" applyAlignment="1"/>
    <xf numFmtId="164" fontId="0" fillId="4" borderId="0" xfId="0" applyNumberFormat="1" applyFill="1"/>
    <xf numFmtId="0" fontId="0" fillId="4" borderId="3" xfId="0" applyFill="1" applyBorder="1"/>
    <xf numFmtId="164" fontId="0" fillId="4" borderId="0" xfId="0" applyNumberFormat="1" applyFill="1" applyAlignment="1">
      <alignment horizontal="center"/>
    </xf>
    <xf numFmtId="0" fontId="3" fillId="3" borderId="0" xfId="0" applyFont="1" applyFill="1"/>
    <xf numFmtId="164" fontId="3" fillId="3" borderId="0" xfId="0" applyNumberFormat="1" applyFont="1" applyFill="1"/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0" fillId="4" borderId="1" xfId="0" applyNumberFormat="1" applyFill="1" applyBorder="1" applyAlignment="1" applyProtection="1">
      <alignment horizontal="center"/>
      <protection locked="0"/>
    </xf>
    <xf numFmtId="164" fontId="0" fillId="4" borderId="1" xfId="0" applyNumberFormat="1" applyFill="1" applyBorder="1" applyProtection="1">
      <protection locked="0"/>
    </xf>
    <xf numFmtId="164" fontId="0" fillId="4" borderId="2" xfId="0" applyNumberFormat="1" applyFill="1" applyBorder="1" applyProtection="1">
      <protection locked="0"/>
    </xf>
    <xf numFmtId="164" fontId="1" fillId="4" borderId="1" xfId="0" applyNumberFormat="1" applyFont="1" applyFill="1" applyBorder="1" applyAlignment="1" applyProtection="1">
      <alignment horizontal="center"/>
      <protection locked="0"/>
    </xf>
    <xf numFmtId="164" fontId="0" fillId="4" borderId="1" xfId="0" applyNumberFormat="1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91" zoomScaleNormal="91" zoomScalePageLayoutView="70" workbookViewId="0">
      <selection activeCell="I49" sqref="I49"/>
    </sheetView>
  </sheetViews>
  <sheetFormatPr baseColWidth="10" defaultRowHeight="15"/>
  <cols>
    <col min="3" max="3" width="21.7109375" customWidth="1"/>
    <col min="4" max="4" width="7.28515625" customWidth="1"/>
    <col min="9" max="9" width="11.42578125" customWidth="1"/>
    <col min="10" max="10" width="21.85546875" customWidth="1"/>
    <col min="11" max="11" width="7.5703125" customWidth="1"/>
  </cols>
  <sheetData>
    <row r="1" spans="1:13" ht="26.25">
      <c r="A1" s="20" t="s">
        <v>57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>
      <c r="A2" s="21" t="s">
        <v>50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4" spans="1:13">
      <c r="A4" s="3" t="s">
        <v>0</v>
      </c>
      <c r="B4" s="3"/>
      <c r="C4" s="3"/>
      <c r="D4" s="6"/>
      <c r="E4" s="4">
        <f>D5</f>
        <v>0</v>
      </c>
      <c r="F4">
        <f>E4*5</f>
        <v>0</v>
      </c>
    </row>
    <row r="5" spans="1:13">
      <c r="A5" s="10"/>
      <c r="B5" s="10" t="s">
        <v>1</v>
      </c>
      <c r="C5" s="10"/>
      <c r="D5" s="22">
        <v>0</v>
      </c>
      <c r="E5" s="10"/>
      <c r="H5" s="19" t="s">
        <v>46</v>
      </c>
      <c r="I5" s="19"/>
      <c r="J5" s="19"/>
      <c r="K5" s="19"/>
      <c r="L5" s="19"/>
    </row>
    <row r="6" spans="1:13">
      <c r="D6" s="2"/>
      <c r="H6" s="21" t="s">
        <v>51</v>
      </c>
      <c r="I6" s="21"/>
      <c r="J6" s="21"/>
      <c r="K6" s="21"/>
      <c r="L6" s="21"/>
    </row>
    <row r="7" spans="1:13">
      <c r="A7" s="3" t="s">
        <v>2</v>
      </c>
      <c r="B7" s="3"/>
      <c r="C7" s="3"/>
      <c r="D7" s="6"/>
      <c r="E7" s="4">
        <f>(D8+D9)/2</f>
        <v>0</v>
      </c>
      <c r="F7">
        <f>E7*3</f>
        <v>0</v>
      </c>
      <c r="H7" s="3" t="s">
        <v>41</v>
      </c>
      <c r="I7" s="3"/>
      <c r="J7" s="3"/>
      <c r="K7" s="4"/>
      <c r="L7" s="4">
        <f>ROUNDDOWN((K8+K9*3)/4,1)</f>
        <v>0</v>
      </c>
      <c r="M7">
        <f>L7*5</f>
        <v>0</v>
      </c>
    </row>
    <row r="8" spans="1:13">
      <c r="A8" s="10"/>
      <c r="B8" s="10" t="s">
        <v>3</v>
      </c>
      <c r="C8" s="10"/>
      <c r="D8" s="22">
        <v>0</v>
      </c>
      <c r="E8" s="10"/>
      <c r="H8" s="10"/>
      <c r="I8" s="10" t="s">
        <v>47</v>
      </c>
      <c r="J8" s="10"/>
      <c r="K8" s="23">
        <v>0</v>
      </c>
      <c r="L8" s="12"/>
    </row>
    <row r="9" spans="1:13">
      <c r="A9" s="10"/>
      <c r="B9" s="10" t="s">
        <v>4</v>
      </c>
      <c r="C9" s="10"/>
      <c r="D9" s="22">
        <v>0</v>
      </c>
      <c r="E9" s="10"/>
      <c r="H9" s="10"/>
      <c r="I9" s="10" t="s">
        <v>40</v>
      </c>
      <c r="J9" s="10"/>
      <c r="K9" s="24">
        <v>0</v>
      </c>
      <c r="L9" s="12"/>
    </row>
    <row r="10" spans="1:13">
      <c r="D10" s="2"/>
      <c r="K10" s="1"/>
      <c r="L10" s="1"/>
    </row>
    <row r="11" spans="1:13">
      <c r="A11" s="3" t="s">
        <v>5</v>
      </c>
      <c r="B11" s="3"/>
      <c r="C11" s="3"/>
      <c r="D11" s="6"/>
      <c r="E11" s="4">
        <f>(D12+D13)/2</f>
        <v>0</v>
      </c>
      <c r="F11">
        <f>E11*5</f>
        <v>0</v>
      </c>
      <c r="H11" s="3" t="s">
        <v>42</v>
      </c>
      <c r="I11" s="3"/>
      <c r="J11" s="3"/>
      <c r="K11" s="4"/>
      <c r="L11" s="4">
        <f>K12</f>
        <v>0</v>
      </c>
      <c r="M11">
        <f>L11*5</f>
        <v>0</v>
      </c>
    </row>
    <row r="12" spans="1:13">
      <c r="A12" s="10"/>
      <c r="B12" s="10" t="s">
        <v>6</v>
      </c>
      <c r="C12" s="10"/>
      <c r="D12" s="22">
        <v>0</v>
      </c>
      <c r="E12" s="10"/>
      <c r="H12" s="10"/>
      <c r="I12" s="10" t="s">
        <v>39</v>
      </c>
      <c r="J12" s="10"/>
      <c r="K12" s="23">
        <v>0</v>
      </c>
      <c r="L12" s="12"/>
    </row>
    <row r="13" spans="1:13">
      <c r="A13" s="10"/>
      <c r="B13" s="10" t="s">
        <v>7</v>
      </c>
      <c r="C13" s="10"/>
      <c r="D13" s="22">
        <v>0</v>
      </c>
      <c r="E13" s="10"/>
      <c r="K13" s="1"/>
      <c r="L13" s="1"/>
    </row>
    <row r="14" spans="1:13">
      <c r="D14" s="2"/>
      <c r="H14" s="3" t="s">
        <v>43</v>
      </c>
      <c r="I14" s="3"/>
      <c r="J14" s="3"/>
      <c r="K14" s="4"/>
      <c r="L14" s="4">
        <f>K15</f>
        <v>0</v>
      </c>
      <c r="M14">
        <f>L14*5</f>
        <v>0</v>
      </c>
    </row>
    <row r="15" spans="1:13">
      <c r="A15" s="3" t="s">
        <v>8</v>
      </c>
      <c r="B15" s="3"/>
      <c r="C15" s="3"/>
      <c r="D15" s="7"/>
      <c r="E15" s="4">
        <f>(D16+D18+2*D17)/4</f>
        <v>0</v>
      </c>
      <c r="F15">
        <f>E15*9</f>
        <v>0</v>
      </c>
      <c r="H15" s="10"/>
      <c r="I15" s="10" t="s">
        <v>40</v>
      </c>
      <c r="J15" s="10"/>
      <c r="K15" s="23">
        <v>0</v>
      </c>
      <c r="L15" s="12"/>
    </row>
    <row r="16" spans="1:13">
      <c r="A16" s="10"/>
      <c r="B16" s="10" t="s">
        <v>9</v>
      </c>
      <c r="C16" s="10"/>
      <c r="D16" s="22">
        <v>0</v>
      </c>
      <c r="E16" s="10"/>
      <c r="L16" s="1"/>
    </row>
    <row r="17" spans="1:13">
      <c r="A17" s="10"/>
      <c r="B17" s="11" t="s">
        <v>10</v>
      </c>
      <c r="C17" s="10"/>
      <c r="D17" s="22">
        <v>0</v>
      </c>
      <c r="E17" s="10"/>
      <c r="H17" s="3" t="s">
        <v>44</v>
      </c>
      <c r="I17" s="3"/>
      <c r="J17" s="3"/>
      <c r="K17" s="4"/>
      <c r="L17" s="4">
        <f>K18</f>
        <v>0</v>
      </c>
      <c r="M17">
        <f t="shared" ref="M17:M20" si="0">L17*5</f>
        <v>0</v>
      </c>
    </row>
    <row r="18" spans="1:13">
      <c r="A18" s="10"/>
      <c r="B18" s="10" t="s">
        <v>11</v>
      </c>
      <c r="C18" s="10"/>
      <c r="D18" s="22">
        <v>0</v>
      </c>
      <c r="E18" s="10"/>
      <c r="H18" s="10"/>
      <c r="I18" s="10" t="s">
        <v>40</v>
      </c>
      <c r="J18" s="10"/>
      <c r="K18" s="23">
        <v>0</v>
      </c>
      <c r="L18" s="12"/>
    </row>
    <row r="19" spans="1:13">
      <c r="D19" s="2"/>
    </row>
    <row r="20" spans="1:13">
      <c r="A20" s="3" t="s">
        <v>12</v>
      </c>
      <c r="B20" s="3"/>
      <c r="C20" s="3"/>
      <c r="D20" s="7"/>
      <c r="E20" s="5">
        <f>D22</f>
        <v>0</v>
      </c>
      <c r="F20">
        <f>E20*5</f>
        <v>0</v>
      </c>
      <c r="H20" s="3" t="s">
        <v>45</v>
      </c>
      <c r="I20" s="3"/>
      <c r="J20" s="3"/>
      <c r="K20" s="4"/>
      <c r="L20" s="4">
        <f>ROUNDDOWN((K21*33+K22*67)/100,1)</f>
        <v>0</v>
      </c>
      <c r="M20">
        <f t="shared" si="0"/>
        <v>0</v>
      </c>
    </row>
    <row r="21" spans="1:13">
      <c r="A21" s="10"/>
      <c r="B21" s="10" t="s">
        <v>13</v>
      </c>
      <c r="C21" s="10"/>
      <c r="D21" s="14" t="s">
        <v>32</v>
      </c>
      <c r="E21" s="10"/>
      <c r="H21" s="10"/>
      <c r="I21" s="10" t="s">
        <v>48</v>
      </c>
      <c r="J21" s="10"/>
      <c r="K21" s="23">
        <v>0</v>
      </c>
      <c r="L21" s="12"/>
    </row>
    <row r="22" spans="1:13">
      <c r="A22" s="10"/>
      <c r="B22" s="10" t="s">
        <v>14</v>
      </c>
      <c r="C22" s="10"/>
      <c r="D22" s="22">
        <v>0</v>
      </c>
      <c r="E22" s="10"/>
      <c r="H22" s="10"/>
      <c r="I22" s="10" t="s">
        <v>49</v>
      </c>
      <c r="J22" s="10"/>
      <c r="K22" s="23">
        <v>0</v>
      </c>
      <c r="L22" s="12"/>
    </row>
    <row r="23" spans="1:13">
      <c r="D23" s="2"/>
    </row>
    <row r="24" spans="1:13">
      <c r="A24" s="3" t="s">
        <v>15</v>
      </c>
      <c r="B24" s="3"/>
      <c r="C24" s="3"/>
      <c r="D24" s="7"/>
      <c r="E24" s="4">
        <f>D25</f>
        <v>0</v>
      </c>
      <c r="F24">
        <f>E24*2</f>
        <v>0</v>
      </c>
    </row>
    <row r="25" spans="1:13">
      <c r="A25" s="10"/>
      <c r="B25" s="10" t="s">
        <v>16</v>
      </c>
      <c r="C25" s="10"/>
      <c r="D25" s="22">
        <v>0</v>
      </c>
      <c r="E25" s="10"/>
    </row>
    <row r="26" spans="1:13">
      <c r="D26" s="2"/>
    </row>
    <row r="27" spans="1:13">
      <c r="A27" s="3" t="s">
        <v>17</v>
      </c>
      <c r="B27" s="3"/>
      <c r="C27" s="3"/>
      <c r="D27" s="7"/>
      <c r="E27" s="4">
        <f>ROUNDDOWN((D28+D29)/2,1)</f>
        <v>0</v>
      </c>
      <c r="F27">
        <f>E27*7</f>
        <v>0</v>
      </c>
      <c r="H27" s="3" t="s">
        <v>31</v>
      </c>
      <c r="I27" s="3"/>
      <c r="J27" s="3"/>
      <c r="K27" s="4"/>
      <c r="L27" s="4">
        <f>ROUNDDOWN((K28*23+K29*23+K30*23+K31*23+K32*8)/100,1)</f>
        <v>0</v>
      </c>
      <c r="M27">
        <f>L27*36</f>
        <v>0</v>
      </c>
    </row>
    <row r="28" spans="1:13">
      <c r="A28" s="10"/>
      <c r="B28" s="10" t="s">
        <v>18</v>
      </c>
      <c r="C28" s="10"/>
      <c r="D28" s="22">
        <v>0</v>
      </c>
      <c r="E28" s="10"/>
      <c r="H28" s="10"/>
      <c r="I28" s="10" t="s">
        <v>34</v>
      </c>
      <c r="J28" s="10"/>
      <c r="K28" s="23">
        <v>0</v>
      </c>
      <c r="L28" s="12"/>
    </row>
    <row r="29" spans="1:13">
      <c r="A29" s="10"/>
      <c r="B29" s="10" t="s">
        <v>19</v>
      </c>
      <c r="C29" s="10"/>
      <c r="D29" s="22">
        <v>0</v>
      </c>
      <c r="E29" s="10"/>
      <c r="H29" s="10"/>
      <c r="I29" s="10" t="s">
        <v>35</v>
      </c>
      <c r="J29" s="10"/>
      <c r="K29" s="23">
        <v>0</v>
      </c>
      <c r="L29" s="10"/>
    </row>
    <row r="30" spans="1:13">
      <c r="D30" s="2"/>
      <c r="H30" s="10"/>
      <c r="I30" s="10" t="s">
        <v>36</v>
      </c>
      <c r="J30" s="13"/>
      <c r="K30" s="26">
        <v>0</v>
      </c>
      <c r="L30" s="10"/>
      <c r="M30" s="8"/>
    </row>
    <row r="31" spans="1:13" ht="15" customHeight="1">
      <c r="A31" s="3" t="s">
        <v>20</v>
      </c>
      <c r="B31" s="3"/>
      <c r="C31" s="3"/>
      <c r="D31" s="7"/>
      <c r="E31" s="4">
        <f>D33</f>
        <v>0</v>
      </c>
      <c r="F31">
        <f>9*E31</f>
        <v>0</v>
      </c>
      <c r="H31" s="10"/>
      <c r="I31" s="10" t="s">
        <v>37</v>
      </c>
      <c r="J31" s="10"/>
      <c r="K31" s="24">
        <v>0</v>
      </c>
      <c r="L31" s="10"/>
    </row>
    <row r="32" spans="1:13" ht="15" customHeight="1">
      <c r="A32" s="10"/>
      <c r="B32" s="10" t="s">
        <v>21</v>
      </c>
      <c r="C32" s="10"/>
      <c r="D32" s="14" t="s">
        <v>32</v>
      </c>
      <c r="E32" s="10"/>
      <c r="H32" s="10"/>
      <c r="I32" s="10" t="s">
        <v>38</v>
      </c>
      <c r="J32" s="10"/>
      <c r="K32" s="24">
        <v>0</v>
      </c>
      <c r="L32" s="10"/>
    </row>
    <row r="33" spans="1:12">
      <c r="A33" s="10"/>
      <c r="B33" s="10" t="s">
        <v>22</v>
      </c>
      <c r="C33" s="10"/>
      <c r="D33" s="22">
        <v>0</v>
      </c>
      <c r="E33" s="10"/>
    </row>
    <row r="34" spans="1:12">
      <c r="A34" s="10"/>
      <c r="B34" s="10" t="s">
        <v>23</v>
      </c>
      <c r="C34" s="10"/>
      <c r="D34" s="14"/>
      <c r="E34" s="10"/>
    </row>
    <row r="35" spans="1:12">
      <c r="D35" s="2"/>
    </row>
    <row r="36" spans="1:12">
      <c r="A36" s="3" t="s">
        <v>24</v>
      </c>
      <c r="B36" s="3"/>
      <c r="C36" s="3"/>
      <c r="D36" s="7"/>
      <c r="E36" s="4">
        <f>ROUNDDOWN(AVERAGE(D37:D39),1)</f>
        <v>0</v>
      </c>
      <c r="F36">
        <f>E36*9</f>
        <v>0</v>
      </c>
    </row>
    <row r="37" spans="1:12">
      <c r="A37" s="10"/>
      <c r="B37" s="10" t="s">
        <v>25</v>
      </c>
      <c r="C37" s="10"/>
      <c r="D37" s="22">
        <v>0</v>
      </c>
      <c r="E37" s="10"/>
    </row>
    <row r="38" spans="1:12">
      <c r="A38" s="10"/>
      <c r="B38" s="10" t="s">
        <v>26</v>
      </c>
      <c r="C38" s="10"/>
      <c r="D38" s="22">
        <v>0</v>
      </c>
      <c r="E38" s="10"/>
    </row>
    <row r="39" spans="1:12">
      <c r="A39" s="10"/>
      <c r="B39" s="10" t="s">
        <v>27</v>
      </c>
      <c r="C39" s="10"/>
      <c r="D39" s="22">
        <v>0</v>
      </c>
      <c r="E39" s="10"/>
      <c r="H39" s="9"/>
      <c r="L39" s="9"/>
    </row>
    <row r="40" spans="1:12" ht="31.5">
      <c r="D40" s="2"/>
      <c r="I40" s="15" t="s">
        <v>33</v>
      </c>
      <c r="J40" s="15"/>
      <c r="K40" s="16">
        <f>ROUNDDOWN((F4+F15+F20+F24+F27+F31+F36+F41+M27+M14+M11+M7+M17+M20+F7+F11)/100,1)</f>
        <v>0</v>
      </c>
    </row>
    <row r="41" spans="1:12">
      <c r="A41" s="3" t="s">
        <v>28</v>
      </c>
      <c r="B41" s="3"/>
      <c r="C41" s="3"/>
      <c r="D41" s="7"/>
      <c r="E41" s="4">
        <f>D43</f>
        <v>0</v>
      </c>
      <c r="F41">
        <f>E41*5</f>
        <v>0</v>
      </c>
    </row>
    <row r="42" spans="1:12">
      <c r="A42" s="10"/>
      <c r="B42" s="10" t="s">
        <v>29</v>
      </c>
      <c r="C42" s="10"/>
      <c r="D42" s="14" t="s">
        <v>32</v>
      </c>
      <c r="E42" s="10"/>
    </row>
    <row r="43" spans="1:12">
      <c r="A43" s="10"/>
      <c r="B43" s="10" t="s">
        <v>30</v>
      </c>
      <c r="C43" s="10"/>
      <c r="D43" s="25">
        <v>0</v>
      </c>
      <c r="E43" s="10"/>
      <c r="H43" s="18" t="s">
        <v>53</v>
      </c>
    </row>
    <row r="44" spans="1:12">
      <c r="H44" t="s">
        <v>52</v>
      </c>
    </row>
    <row r="45" spans="1:12">
      <c r="H45" t="s">
        <v>54</v>
      </c>
    </row>
    <row r="46" spans="1:12">
      <c r="H46" t="s">
        <v>55</v>
      </c>
    </row>
    <row r="48" spans="1:12">
      <c r="K48" s="17" t="s">
        <v>56</v>
      </c>
    </row>
  </sheetData>
  <sheetProtection password="936F" sheet="1" objects="1" scenarios="1"/>
  <mergeCells count="4">
    <mergeCell ref="H5:L5"/>
    <mergeCell ref="A1:M1"/>
    <mergeCell ref="A2:M2"/>
    <mergeCell ref="H6:L6"/>
  </mergeCells>
  <pageMargins left="0.7" right="0.7" top="0.78740157499999996" bottom="0.78740157499999996" header="0.3" footer="0.3"/>
  <pageSetup paperSize="9" scale="80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2012-08-22T16:08:36Z</dcterms:created>
  <dcterms:modified xsi:type="dcterms:W3CDTF">2012-11-16T21:28:32Z</dcterms:modified>
</cp:coreProperties>
</file>